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7365" activeTab="0"/>
  </bookViews>
  <sheets>
    <sheet name="CISTERNA" sheetId="1" r:id="rId1"/>
  </sheets>
  <definedNames>
    <definedName name="_xlnm.Print_Area" localSheetId="0">'CISTERNA'!$A$1:$J$35</definedName>
  </definedNames>
  <calcPr fullCalcOnLoad="1"/>
</workbook>
</file>

<file path=xl/sharedStrings.xml><?xml version="1.0" encoding="utf-8"?>
<sst xmlns="http://schemas.openxmlformats.org/spreadsheetml/2006/main" count="14" uniqueCount="14">
  <si>
    <t>Superficie</t>
  </si>
  <si>
    <t>Raggio</t>
  </si>
  <si>
    <t>Lughezza</t>
  </si>
  <si>
    <t>Area triangolo</t>
  </si>
  <si>
    <t>Semilato base</t>
  </si>
  <si>
    <t>Angolo al centro</t>
  </si>
  <si>
    <t>Contenuto teorico</t>
  </si>
  <si>
    <t>Contenuto effettivo</t>
  </si>
  <si>
    <t>Area settore circolare</t>
  </si>
  <si>
    <t>Arctangolo</t>
  </si>
  <si>
    <t>Area segmento circolare</t>
  </si>
  <si>
    <t>capacità teorica</t>
  </si>
  <si>
    <t>capacità effettiva</t>
  </si>
  <si>
    <t>correttivo bombature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</si>
</sst>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_);\(#,##0.00\)"/>
    <numFmt numFmtId="165" formatCode="_-* #,##0_-;\-* #,##0_-;_-* &quot;-&quot;??_-;_-@_-"/>
    <numFmt numFmtId="166" formatCode="General_)"/>
    <numFmt numFmtId="167" formatCode="_-* #,##0.00000_-;\-* #,##0.00000_-;_-* &quot;-&quot;??_-;_-@_-"/>
    <numFmt numFmtId="168" formatCode="&quot;Sì&quot;;&quot;Sì&quot;;&quot;No&quot;"/>
    <numFmt numFmtId="169" formatCode="&quot;Vero&quot;;&quot;Vero&quot;;&quot;Falso&quot;"/>
    <numFmt numFmtId="170" formatCode="&quot;Attivo&quot;;&quot;Attivo&quot;;&quot;Disattivo&quot;"/>
    <numFmt numFmtId="171" formatCode="[$€-2]\ #.##000_);[Red]\([$€-2]\ #.##000\)"/>
    <numFmt numFmtId="172" formatCode="#,##0.000"/>
    <numFmt numFmtId="173" formatCode="#,##0.0"/>
  </numFmts>
  <fonts count="19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43" fontId="0" fillId="0" borderId="0" xfId="45" applyFont="1" applyAlignment="1">
      <alignment/>
    </xf>
    <xf numFmtId="43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67" fontId="0" fillId="0" borderId="0" xfId="0" applyNumberForma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7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2" width="11.8515625" style="0" customWidth="1"/>
    <col min="4" max="4" width="11.00390625" style="0" customWidth="1"/>
    <col min="5" max="5" width="8.421875" style="0" customWidth="1"/>
    <col min="6" max="6" width="10.57421875" style="0" customWidth="1"/>
    <col min="7" max="7" width="9.421875" style="0" customWidth="1"/>
    <col min="8" max="8" width="10.421875" style="0" customWidth="1"/>
    <col min="9" max="9" width="10.7109375" style="0" customWidth="1"/>
    <col min="10" max="10" width="10.57421875" style="0" customWidth="1"/>
  </cols>
  <sheetData>
    <row r="2" spans="1:10" ht="28.5">
      <c r="A2" s="3" t="s">
        <v>1</v>
      </c>
      <c r="B2" s="3" t="s">
        <v>0</v>
      </c>
      <c r="C2" s="3" t="s">
        <v>2</v>
      </c>
      <c r="D2" s="3" t="s">
        <v>11</v>
      </c>
      <c r="E2" s="3" t="s">
        <v>12</v>
      </c>
      <c r="F2" s="3" t="s">
        <v>13</v>
      </c>
      <c r="G2" s="3"/>
      <c r="H2" s="3"/>
      <c r="I2" s="3"/>
      <c r="J2" s="3"/>
    </row>
    <row r="3" spans="1:6" ht="14.25">
      <c r="A3">
        <v>70</v>
      </c>
      <c r="B3">
        <f>A3^2*3.14</f>
        <v>15386</v>
      </c>
      <c r="C3">
        <v>183</v>
      </c>
      <c r="D3">
        <f>B3*C3/1000</f>
        <v>2815.638</v>
      </c>
      <c r="E3">
        <v>3000</v>
      </c>
      <c r="F3">
        <f>E3/D3</f>
        <v>1.06547787748283</v>
      </c>
    </row>
    <row r="5" spans="3:10" ht="42.75">
      <c r="C5" s="4" t="s">
        <v>4</v>
      </c>
      <c r="D5" s="4" t="s">
        <v>9</v>
      </c>
      <c r="E5" s="4" t="s">
        <v>5</v>
      </c>
      <c r="F5" s="4" t="s">
        <v>8</v>
      </c>
      <c r="G5" s="4" t="s">
        <v>3</v>
      </c>
      <c r="H5" s="4" t="s">
        <v>10</v>
      </c>
      <c r="I5" s="4" t="s">
        <v>6</v>
      </c>
      <c r="J5" s="4" t="s">
        <v>7</v>
      </c>
    </row>
    <row r="6" spans="3:10" ht="14.25">
      <c r="C6" s="3"/>
      <c r="D6" s="3"/>
      <c r="E6" s="3"/>
      <c r="F6" s="3"/>
      <c r="G6" s="3"/>
      <c r="H6" s="3"/>
      <c r="I6" s="3"/>
      <c r="J6" s="3"/>
    </row>
    <row r="7" spans="1:10" ht="14.25">
      <c r="A7">
        <v>1E-09</v>
      </c>
      <c r="B7">
        <f aca="true" t="shared" si="0" ref="B7:B20">$A$3-A7</f>
        <v>69.999999999</v>
      </c>
      <c r="C7" s="1">
        <f aca="true" t="shared" si="1" ref="C7:C21">SQRT(($A$3^2)-(B7^2))</f>
        <v>0.00037416619092765503</v>
      </c>
      <c r="D7" s="1">
        <f aca="true" t="shared" si="2" ref="D7:D21">ATAN(C7/B7)</f>
        <v>5.345231298991954E-06</v>
      </c>
      <c r="E7" s="1">
        <f aca="true" t="shared" si="3" ref="E7:E19">360-(DEGREES(D7)*2)</f>
        <v>359.9993874816121</v>
      </c>
      <c r="F7" s="1">
        <f aca="true" t="shared" si="4" ref="F7:F18">$B$3/360*E7</f>
        <v>15385.973821644675</v>
      </c>
      <c r="G7" s="1">
        <f aca="true" t="shared" si="5" ref="G7:G19">B7*C7</f>
        <v>0.026191633364561685</v>
      </c>
      <c r="H7" s="2">
        <f aca="true" t="shared" si="6" ref="H7:H19">F7+G7</f>
        <v>15386.000013278039</v>
      </c>
      <c r="I7" s="2">
        <f aca="true" t="shared" si="7" ref="I7:I20">H7*$C$3/1000</f>
        <v>2815.638002429881</v>
      </c>
      <c r="J7" s="2">
        <f aca="true" t="shared" si="8" ref="J7:J34">ROUND(I7*$F$3,0)</f>
        <v>3000</v>
      </c>
    </row>
    <row r="8" spans="1:10" ht="14.25">
      <c r="A8">
        <v>5</v>
      </c>
      <c r="B8">
        <f t="shared" si="0"/>
        <v>65</v>
      </c>
      <c r="C8" s="1">
        <f t="shared" si="1"/>
        <v>25.98076211353316</v>
      </c>
      <c r="D8" s="1">
        <f t="shared" si="2"/>
        <v>0.3802512066929335</v>
      </c>
      <c r="E8" s="1">
        <f t="shared" si="3"/>
        <v>316.42642140347635</v>
      </c>
      <c r="F8" s="1">
        <f t="shared" si="4"/>
        <v>13523.713665871908</v>
      </c>
      <c r="G8" s="1">
        <f t="shared" si="5"/>
        <v>1688.7495373796555</v>
      </c>
      <c r="H8" s="2">
        <f t="shared" si="6"/>
        <v>15212.463203251564</v>
      </c>
      <c r="I8" s="2">
        <f t="shared" si="7"/>
        <v>2783.880766195036</v>
      </c>
      <c r="J8" s="2">
        <f t="shared" si="8"/>
        <v>2966</v>
      </c>
    </row>
    <row r="9" spans="1:10" ht="14.25">
      <c r="A9">
        <v>10</v>
      </c>
      <c r="B9">
        <f t="shared" si="0"/>
        <v>60</v>
      </c>
      <c r="C9" s="1">
        <f t="shared" si="1"/>
        <v>36.05551275463989</v>
      </c>
      <c r="D9" s="1">
        <f t="shared" si="2"/>
        <v>0.5410995259571458</v>
      </c>
      <c r="E9" s="1">
        <f t="shared" si="3"/>
        <v>297.994561732252</v>
      </c>
      <c r="F9" s="1">
        <f t="shared" si="4"/>
        <v>12735.956463367858</v>
      </c>
      <c r="G9" s="1">
        <f t="shared" si="5"/>
        <v>2163.3307652783933</v>
      </c>
      <c r="H9" s="2">
        <f t="shared" si="6"/>
        <v>14899.287228646252</v>
      </c>
      <c r="I9" s="2">
        <f t="shared" si="7"/>
        <v>2726.5695628422636</v>
      </c>
      <c r="J9" s="2">
        <f t="shared" si="8"/>
        <v>2905</v>
      </c>
    </row>
    <row r="10" spans="1:10" ht="14.25">
      <c r="A10">
        <v>15</v>
      </c>
      <c r="B10">
        <f t="shared" si="0"/>
        <v>55</v>
      </c>
      <c r="C10" s="1">
        <f t="shared" si="1"/>
        <v>43.30127018922193</v>
      </c>
      <c r="D10" s="1">
        <f t="shared" si="2"/>
        <v>0.6669463445036642</v>
      </c>
      <c r="E10" s="1">
        <f t="shared" si="3"/>
        <v>283.5735785965236</v>
      </c>
      <c r="F10" s="1">
        <f t="shared" si="4"/>
        <v>12119.619667461422</v>
      </c>
      <c r="G10" s="1">
        <f t="shared" si="5"/>
        <v>2381.5698604072063</v>
      </c>
      <c r="H10" s="2">
        <f t="shared" si="6"/>
        <v>14501.189527868628</v>
      </c>
      <c r="I10" s="2">
        <f t="shared" si="7"/>
        <v>2653.717683599959</v>
      </c>
      <c r="J10" s="2">
        <f t="shared" si="8"/>
        <v>2827</v>
      </c>
    </row>
    <row r="11" spans="1:10" ht="14.25">
      <c r="A11">
        <v>20</v>
      </c>
      <c r="B11">
        <f t="shared" si="0"/>
        <v>50</v>
      </c>
      <c r="C11" s="1">
        <f t="shared" si="1"/>
        <v>48.98979485566356</v>
      </c>
      <c r="D11" s="1">
        <f t="shared" si="2"/>
        <v>0.7751933733103613</v>
      </c>
      <c r="E11" s="1">
        <f t="shared" si="3"/>
        <v>271.1693828056141</v>
      </c>
      <c r="F11" s="1">
        <f t="shared" si="4"/>
        <v>11589.478121797716</v>
      </c>
      <c r="G11" s="1">
        <f t="shared" si="5"/>
        <v>2449.489742783178</v>
      </c>
      <c r="H11" s="2">
        <f t="shared" si="6"/>
        <v>14038.967864580894</v>
      </c>
      <c r="I11" s="2">
        <f t="shared" si="7"/>
        <v>2569.131119218304</v>
      </c>
      <c r="J11" s="2">
        <f t="shared" si="8"/>
        <v>2737</v>
      </c>
    </row>
    <row r="12" spans="1:10" ht="14.25">
      <c r="A12">
        <v>25</v>
      </c>
      <c r="B12">
        <f t="shared" si="0"/>
        <v>45</v>
      </c>
      <c r="C12" s="1">
        <f t="shared" si="1"/>
        <v>53.61902647381804</v>
      </c>
      <c r="D12" s="1">
        <f t="shared" si="2"/>
        <v>0.8725738534323366</v>
      </c>
      <c r="E12" s="1">
        <f t="shared" si="3"/>
        <v>260.0104017697205</v>
      </c>
      <c r="F12" s="1">
        <f t="shared" si="4"/>
        <v>11112.555671191443</v>
      </c>
      <c r="G12" s="1">
        <f t="shared" si="5"/>
        <v>2412.856191321812</v>
      </c>
      <c r="H12" s="2">
        <f t="shared" si="6"/>
        <v>13525.411862513254</v>
      </c>
      <c r="I12" s="2">
        <f t="shared" si="7"/>
        <v>2475.1503708399255</v>
      </c>
      <c r="J12" s="2">
        <f t="shared" si="8"/>
        <v>2637</v>
      </c>
    </row>
    <row r="13" spans="1:10" ht="14.25">
      <c r="A13">
        <v>30</v>
      </c>
      <c r="B13">
        <f t="shared" si="0"/>
        <v>40</v>
      </c>
      <c r="C13" s="1">
        <f t="shared" si="1"/>
        <v>57.445626465380286</v>
      </c>
      <c r="D13" s="1">
        <f t="shared" si="2"/>
        <v>0.962550747884687</v>
      </c>
      <c r="E13" s="1">
        <f t="shared" si="3"/>
        <v>249.69980915809296</v>
      </c>
      <c r="F13" s="1">
        <f t="shared" si="4"/>
        <v>10671.892399184495</v>
      </c>
      <c r="G13" s="1">
        <f t="shared" si="5"/>
        <v>2297.8250586152117</v>
      </c>
      <c r="H13" s="2">
        <f t="shared" si="6"/>
        <v>12969.717457799707</v>
      </c>
      <c r="I13" s="2">
        <f t="shared" si="7"/>
        <v>2373.4582947773465</v>
      </c>
      <c r="J13" s="2">
        <f t="shared" si="8"/>
        <v>2529</v>
      </c>
    </row>
    <row r="14" spans="1:10" ht="14.25">
      <c r="A14">
        <v>35</v>
      </c>
      <c r="B14">
        <f t="shared" si="0"/>
        <v>35</v>
      </c>
      <c r="C14" s="1">
        <f t="shared" si="1"/>
        <v>60.6217782649107</v>
      </c>
      <c r="D14" s="1">
        <f t="shared" si="2"/>
        <v>1.0471975511965976</v>
      </c>
      <c r="E14" s="1">
        <f t="shared" si="3"/>
        <v>240</v>
      </c>
      <c r="F14" s="1">
        <f t="shared" si="4"/>
        <v>10257.333333333332</v>
      </c>
      <c r="G14" s="1">
        <f t="shared" si="5"/>
        <v>2121.7622392718745</v>
      </c>
      <c r="H14" s="2">
        <f t="shared" si="6"/>
        <v>12379.095572605207</v>
      </c>
      <c r="I14" s="2">
        <f t="shared" si="7"/>
        <v>2265.3744897867527</v>
      </c>
      <c r="J14" s="2">
        <f t="shared" si="8"/>
        <v>2414</v>
      </c>
    </row>
    <row r="15" spans="1:10" ht="14.25">
      <c r="A15">
        <v>40</v>
      </c>
      <c r="B15">
        <f t="shared" si="0"/>
        <v>30</v>
      </c>
      <c r="C15" s="1">
        <f t="shared" si="1"/>
        <v>63.245553203367585</v>
      </c>
      <c r="D15" s="1">
        <f t="shared" si="2"/>
        <v>1.1278852827212578</v>
      </c>
      <c r="E15" s="1">
        <f t="shared" si="3"/>
        <v>230.7538670503046</v>
      </c>
      <c r="F15" s="1">
        <f t="shared" si="4"/>
        <v>9862.163884544407</v>
      </c>
      <c r="G15" s="1">
        <f t="shared" si="5"/>
        <v>1897.3665961010277</v>
      </c>
      <c r="H15" s="2">
        <f t="shared" si="6"/>
        <v>11759.530480645435</v>
      </c>
      <c r="I15" s="2">
        <f t="shared" si="7"/>
        <v>2151.9940779581143</v>
      </c>
      <c r="J15" s="2">
        <f t="shared" si="8"/>
        <v>2293</v>
      </c>
    </row>
    <row r="16" spans="1:10" ht="14.25">
      <c r="A16">
        <v>45</v>
      </c>
      <c r="B16">
        <f t="shared" si="0"/>
        <v>25</v>
      </c>
      <c r="C16" s="1">
        <f t="shared" si="1"/>
        <v>65.3834841531101</v>
      </c>
      <c r="D16" s="1">
        <f t="shared" si="2"/>
        <v>1.2055891055045298</v>
      </c>
      <c r="E16" s="1">
        <f t="shared" si="3"/>
        <v>221.84966485527664</v>
      </c>
      <c r="F16" s="1">
        <f t="shared" si="4"/>
        <v>9481.608176286907</v>
      </c>
      <c r="G16" s="1">
        <f t="shared" si="5"/>
        <v>1634.5871038277526</v>
      </c>
      <c r="H16" s="2">
        <f t="shared" si="6"/>
        <v>11116.19528011466</v>
      </c>
      <c r="I16" s="2">
        <f t="shared" si="7"/>
        <v>2034.2637362609828</v>
      </c>
      <c r="J16" s="2">
        <f t="shared" si="8"/>
        <v>2167</v>
      </c>
    </row>
    <row r="17" spans="1:10" ht="14.25">
      <c r="A17">
        <v>50</v>
      </c>
      <c r="B17">
        <f t="shared" si="0"/>
        <v>20</v>
      </c>
      <c r="C17" s="1">
        <f t="shared" si="1"/>
        <v>67.08203932499369</v>
      </c>
      <c r="D17" s="1">
        <f t="shared" si="2"/>
        <v>1.2810446253588492</v>
      </c>
      <c r="E17" s="1">
        <f t="shared" si="3"/>
        <v>213.20309919804046</v>
      </c>
      <c r="F17" s="1">
        <f t="shared" si="4"/>
        <v>9112.063567391806</v>
      </c>
      <c r="G17" s="1">
        <f t="shared" si="5"/>
        <v>1341.6407864998737</v>
      </c>
      <c r="H17" s="2">
        <f t="shared" si="6"/>
        <v>10453.70435389168</v>
      </c>
      <c r="I17" s="2">
        <f t="shared" si="7"/>
        <v>1913.0278967621775</v>
      </c>
      <c r="J17" s="2">
        <f t="shared" si="8"/>
        <v>2038</v>
      </c>
    </row>
    <row r="18" spans="1:10" ht="14.25">
      <c r="A18">
        <v>55</v>
      </c>
      <c r="B18">
        <f t="shared" si="0"/>
        <v>15</v>
      </c>
      <c r="C18" s="1">
        <f t="shared" si="1"/>
        <v>68.37397165588672</v>
      </c>
      <c r="D18" s="1">
        <f t="shared" si="2"/>
        <v>1.3548358281099404</v>
      </c>
      <c r="E18" s="1">
        <f t="shared" si="3"/>
        <v>204.7472502323771</v>
      </c>
      <c r="F18" s="1">
        <f t="shared" si="4"/>
        <v>8750.669977987094</v>
      </c>
      <c r="G18" s="1">
        <f t="shared" si="5"/>
        <v>1025.609574838301</v>
      </c>
      <c r="H18" s="2">
        <f t="shared" si="6"/>
        <v>9776.279552825396</v>
      </c>
      <c r="I18" s="2">
        <f t="shared" si="7"/>
        <v>1789.0591581670474</v>
      </c>
      <c r="J18" s="2">
        <f t="shared" si="8"/>
        <v>1906</v>
      </c>
    </row>
    <row r="19" spans="1:10" ht="14.25">
      <c r="A19">
        <v>60</v>
      </c>
      <c r="B19">
        <f t="shared" si="0"/>
        <v>10</v>
      </c>
      <c r="C19" s="1">
        <f t="shared" si="1"/>
        <v>69.2820323027551</v>
      </c>
      <c r="D19" s="1">
        <f t="shared" si="2"/>
        <v>1.4274487578895312</v>
      </c>
      <c r="E19" s="1">
        <f t="shared" si="3"/>
        <v>196.42642140347638</v>
      </c>
      <c r="F19" s="1">
        <f>($B$3/360*E19)</f>
        <v>8395.046999205242</v>
      </c>
      <c r="G19" s="1">
        <f t="shared" si="5"/>
        <v>692.820323027551</v>
      </c>
      <c r="H19" s="2">
        <f t="shared" si="6"/>
        <v>9087.867322232793</v>
      </c>
      <c r="I19" s="2">
        <f t="shared" si="7"/>
        <v>1663.0797199686012</v>
      </c>
      <c r="J19" s="2">
        <f t="shared" si="8"/>
        <v>1772</v>
      </c>
    </row>
    <row r="20" spans="1:10" ht="14.25">
      <c r="A20">
        <v>65</v>
      </c>
      <c r="B20">
        <f t="shared" si="0"/>
        <v>5</v>
      </c>
      <c r="C20" s="1">
        <f t="shared" si="1"/>
        <v>69.82120021884471</v>
      </c>
      <c r="D20" s="1">
        <f t="shared" si="2"/>
        <v>1.499306876909376</v>
      </c>
      <c r="E20" s="1">
        <f>360-(DEGREES(D20))*2</f>
        <v>188.19208751630467</v>
      </c>
      <c r="F20" s="1">
        <f>($B$3/360*E20)</f>
        <v>8043.1207181273985</v>
      </c>
      <c r="G20" s="1">
        <f aca="true" t="shared" si="9" ref="G20:G32">B20*C20</f>
        <v>349.10600109422353</v>
      </c>
      <c r="H20" s="2">
        <f>F20+G20</f>
        <v>8392.226719221622</v>
      </c>
      <c r="I20" s="2">
        <f t="shared" si="7"/>
        <v>1535.7774896175567</v>
      </c>
      <c r="J20" s="2">
        <f t="shared" si="8"/>
        <v>1636</v>
      </c>
    </row>
    <row r="21" spans="1:10" ht="14.25">
      <c r="A21">
        <v>70</v>
      </c>
      <c r="B21">
        <v>1E-09</v>
      </c>
      <c r="C21" s="1">
        <f t="shared" si="1"/>
        <v>70</v>
      </c>
      <c r="D21" s="1">
        <f t="shared" si="2"/>
        <v>1.5707963267806109</v>
      </c>
      <c r="E21" s="1">
        <f aca="true" t="shared" si="10" ref="E21:E33">DEGREES(D21)*2</f>
        <v>179.99999999836297</v>
      </c>
      <c r="F21" s="1">
        <f aca="true" t="shared" si="11" ref="F21:F35">$B$3/360*E21</f>
        <v>7692.999999930034</v>
      </c>
      <c r="G21" s="1">
        <f t="shared" si="9"/>
        <v>7E-08</v>
      </c>
      <c r="H21" s="2">
        <f aca="true" t="shared" si="12" ref="H21:H34">F21-G21</f>
        <v>7692.999999860034</v>
      </c>
      <c r="I21" s="2">
        <f aca="true" t="shared" si="13" ref="I21:I33">H21*$C$3/1000</f>
        <v>1407.8189999743863</v>
      </c>
      <c r="J21" s="2">
        <f t="shared" si="8"/>
        <v>1500</v>
      </c>
    </row>
    <row r="22" spans="1:10" ht="14.25">
      <c r="A22">
        <v>65</v>
      </c>
      <c r="B22">
        <f aca="true" t="shared" si="14" ref="B22:B35">$A$3-A22</f>
        <v>5</v>
      </c>
      <c r="C22" s="1">
        <f aca="true" t="shared" si="15" ref="C22:C32">SQRT(($A$3^2)-(B22^2))</f>
        <v>69.82120021884471</v>
      </c>
      <c r="D22" s="1">
        <f aca="true" t="shared" si="16" ref="D22:D33">ATAN(C22/B22)</f>
        <v>1.499306876909376</v>
      </c>
      <c r="E22" s="1">
        <f t="shared" si="10"/>
        <v>171.80791248369533</v>
      </c>
      <c r="F22" s="1">
        <f t="shared" si="11"/>
        <v>7342.879281872601</v>
      </c>
      <c r="G22" s="1">
        <f t="shared" si="9"/>
        <v>349.10600109422353</v>
      </c>
      <c r="H22" s="2">
        <f t="shared" si="12"/>
        <v>6993.773280778377</v>
      </c>
      <c r="I22" s="2">
        <f t="shared" si="13"/>
        <v>1279.860510382443</v>
      </c>
      <c r="J22" s="2">
        <f t="shared" si="8"/>
        <v>1364</v>
      </c>
    </row>
    <row r="23" spans="1:10" ht="14.25">
      <c r="A23">
        <v>60</v>
      </c>
      <c r="B23">
        <f t="shared" si="14"/>
        <v>10</v>
      </c>
      <c r="C23" s="1">
        <f t="shared" si="15"/>
        <v>69.2820323027551</v>
      </c>
      <c r="D23" s="1">
        <f t="shared" si="16"/>
        <v>1.4274487578895312</v>
      </c>
      <c r="E23" s="1">
        <f t="shared" si="10"/>
        <v>163.57357859652362</v>
      </c>
      <c r="F23" s="1">
        <f t="shared" si="11"/>
        <v>6990.953000794756</v>
      </c>
      <c r="G23" s="1">
        <f t="shared" si="9"/>
        <v>692.820323027551</v>
      </c>
      <c r="H23" s="2">
        <f t="shared" si="12"/>
        <v>6298.132677767205</v>
      </c>
      <c r="I23" s="2">
        <f t="shared" si="13"/>
        <v>1152.5582800313985</v>
      </c>
      <c r="J23" s="2">
        <f t="shared" si="8"/>
        <v>1228</v>
      </c>
    </row>
    <row r="24" spans="1:10" ht="14.25">
      <c r="A24">
        <v>55</v>
      </c>
      <c r="B24">
        <f t="shared" si="14"/>
        <v>15</v>
      </c>
      <c r="C24" s="1">
        <f t="shared" si="15"/>
        <v>68.37397165588672</v>
      </c>
      <c r="D24" s="1">
        <f t="shared" si="16"/>
        <v>1.3548358281099404</v>
      </c>
      <c r="E24" s="1">
        <f t="shared" si="10"/>
        <v>155.2527497676229</v>
      </c>
      <c r="F24" s="1">
        <f t="shared" si="11"/>
        <v>6635.330022012905</v>
      </c>
      <c r="G24" s="1">
        <f t="shared" si="9"/>
        <v>1025.609574838301</v>
      </c>
      <c r="H24" s="2">
        <f t="shared" si="12"/>
        <v>5609.7204471746045</v>
      </c>
      <c r="I24" s="2">
        <f t="shared" si="13"/>
        <v>1026.5788418329525</v>
      </c>
      <c r="J24" s="2">
        <f t="shared" si="8"/>
        <v>1094</v>
      </c>
    </row>
    <row r="25" spans="1:10" ht="14.25">
      <c r="A25">
        <v>50</v>
      </c>
      <c r="B25">
        <f t="shared" si="14"/>
        <v>20</v>
      </c>
      <c r="C25" s="1">
        <f t="shared" si="15"/>
        <v>67.08203932499369</v>
      </c>
      <c r="D25" s="1">
        <f t="shared" si="16"/>
        <v>1.2810446253588492</v>
      </c>
      <c r="E25" s="1">
        <f t="shared" si="10"/>
        <v>146.79690080195954</v>
      </c>
      <c r="F25" s="1">
        <f t="shared" si="11"/>
        <v>6273.936432608192</v>
      </c>
      <c r="G25" s="1">
        <f t="shared" si="9"/>
        <v>1341.6407864998737</v>
      </c>
      <c r="H25" s="2">
        <f t="shared" si="12"/>
        <v>4932.295646108319</v>
      </c>
      <c r="I25" s="2">
        <f t="shared" si="13"/>
        <v>902.6101032378223</v>
      </c>
      <c r="J25" s="2">
        <f t="shared" si="8"/>
        <v>962</v>
      </c>
    </row>
    <row r="26" spans="1:10" ht="14.25">
      <c r="A26">
        <v>45</v>
      </c>
      <c r="B26">
        <f t="shared" si="14"/>
        <v>25</v>
      </c>
      <c r="C26" s="1">
        <f t="shared" si="15"/>
        <v>65.3834841531101</v>
      </c>
      <c r="D26" s="1">
        <f t="shared" si="16"/>
        <v>1.2055891055045298</v>
      </c>
      <c r="E26" s="1">
        <f t="shared" si="10"/>
        <v>138.15033514472336</v>
      </c>
      <c r="F26" s="1">
        <f t="shared" si="11"/>
        <v>5904.391823713093</v>
      </c>
      <c r="G26" s="1">
        <f t="shared" si="9"/>
        <v>1634.5871038277526</v>
      </c>
      <c r="H26" s="2">
        <f t="shared" si="12"/>
        <v>4269.80471988534</v>
      </c>
      <c r="I26" s="2">
        <f t="shared" si="13"/>
        <v>781.3742637390172</v>
      </c>
      <c r="J26" s="2">
        <f t="shared" si="8"/>
        <v>833</v>
      </c>
    </row>
    <row r="27" spans="1:10" ht="14.25">
      <c r="A27">
        <v>40</v>
      </c>
      <c r="B27">
        <f t="shared" si="14"/>
        <v>30</v>
      </c>
      <c r="C27" s="1">
        <f t="shared" si="15"/>
        <v>63.245553203367585</v>
      </c>
      <c r="D27" s="1">
        <f t="shared" si="16"/>
        <v>1.1278852827212578</v>
      </c>
      <c r="E27" s="1">
        <f t="shared" si="10"/>
        <v>129.2461329496954</v>
      </c>
      <c r="F27" s="1">
        <f t="shared" si="11"/>
        <v>5523.836115455593</v>
      </c>
      <c r="G27" s="1">
        <f t="shared" si="9"/>
        <v>1897.3665961010277</v>
      </c>
      <c r="H27" s="2">
        <f t="shared" si="12"/>
        <v>3626.469519354566</v>
      </c>
      <c r="I27" s="2">
        <f t="shared" si="13"/>
        <v>663.6439220418855</v>
      </c>
      <c r="J27" s="2">
        <f t="shared" si="8"/>
        <v>707</v>
      </c>
    </row>
    <row r="28" spans="1:10" ht="14.25">
      <c r="A28">
        <v>35</v>
      </c>
      <c r="B28">
        <f t="shared" si="14"/>
        <v>35</v>
      </c>
      <c r="C28" s="1">
        <f t="shared" si="15"/>
        <v>60.6217782649107</v>
      </c>
      <c r="D28" s="1">
        <f t="shared" si="16"/>
        <v>1.0471975511965976</v>
      </c>
      <c r="E28" s="1">
        <f t="shared" si="10"/>
        <v>119.99999999999999</v>
      </c>
      <c r="F28" s="1">
        <f t="shared" si="11"/>
        <v>5128.666666666666</v>
      </c>
      <c r="G28" s="1">
        <f t="shared" si="9"/>
        <v>2121.7622392718745</v>
      </c>
      <c r="H28" s="2">
        <f t="shared" si="12"/>
        <v>3006.9044273947916</v>
      </c>
      <c r="I28" s="2">
        <f t="shared" si="13"/>
        <v>550.2635102132468</v>
      </c>
      <c r="J28" s="2">
        <f t="shared" si="8"/>
        <v>586</v>
      </c>
    </row>
    <row r="29" spans="1:10" ht="14.25">
      <c r="A29">
        <v>30</v>
      </c>
      <c r="B29">
        <f t="shared" si="14"/>
        <v>40</v>
      </c>
      <c r="C29" s="1">
        <f t="shared" si="15"/>
        <v>57.445626465380286</v>
      </c>
      <c r="D29" s="1">
        <f t="shared" si="16"/>
        <v>0.962550747884687</v>
      </c>
      <c r="E29" s="1">
        <f t="shared" si="10"/>
        <v>110.30019084190704</v>
      </c>
      <c r="F29" s="1">
        <f t="shared" si="11"/>
        <v>4714.107600815504</v>
      </c>
      <c r="G29" s="1">
        <f t="shared" si="9"/>
        <v>2297.8250586152117</v>
      </c>
      <c r="H29" s="2">
        <f t="shared" si="12"/>
        <v>2416.2825422002925</v>
      </c>
      <c r="I29" s="2">
        <f t="shared" si="13"/>
        <v>442.1797052226535</v>
      </c>
      <c r="J29" s="2">
        <f t="shared" si="8"/>
        <v>471</v>
      </c>
    </row>
    <row r="30" spans="1:10" ht="14.25">
      <c r="A30">
        <v>25</v>
      </c>
      <c r="B30">
        <f t="shared" si="14"/>
        <v>45</v>
      </c>
      <c r="C30" s="1">
        <f t="shared" si="15"/>
        <v>53.61902647381804</v>
      </c>
      <c r="D30" s="1">
        <f t="shared" si="16"/>
        <v>0.8725738534323366</v>
      </c>
      <c r="E30" s="1">
        <f t="shared" si="10"/>
        <v>99.98959823027954</v>
      </c>
      <c r="F30" s="1">
        <f t="shared" si="11"/>
        <v>4273.444328808559</v>
      </c>
      <c r="G30" s="1">
        <f t="shared" si="9"/>
        <v>2412.856191321812</v>
      </c>
      <c r="H30" s="2">
        <f t="shared" si="12"/>
        <v>1860.5881374867467</v>
      </c>
      <c r="I30" s="2">
        <f t="shared" si="13"/>
        <v>340.4876291600746</v>
      </c>
      <c r="J30" s="2">
        <f t="shared" si="8"/>
        <v>363</v>
      </c>
    </row>
    <row r="31" spans="1:10" ht="14.25">
      <c r="A31">
        <v>20</v>
      </c>
      <c r="B31">
        <f t="shared" si="14"/>
        <v>50</v>
      </c>
      <c r="C31" s="1">
        <f t="shared" si="15"/>
        <v>48.98979485566356</v>
      </c>
      <c r="D31" s="1">
        <f t="shared" si="16"/>
        <v>0.7751933733103613</v>
      </c>
      <c r="E31" s="1">
        <f t="shared" si="10"/>
        <v>88.83061719438595</v>
      </c>
      <c r="F31" s="1">
        <f t="shared" si="11"/>
        <v>3796.521878202284</v>
      </c>
      <c r="G31" s="1">
        <f t="shared" si="9"/>
        <v>2449.489742783178</v>
      </c>
      <c r="H31" s="2">
        <f t="shared" si="12"/>
        <v>1347.032135419106</v>
      </c>
      <c r="I31" s="2">
        <f t="shared" si="13"/>
        <v>246.50688078169642</v>
      </c>
      <c r="J31" s="2">
        <f t="shared" si="8"/>
        <v>263</v>
      </c>
    </row>
    <row r="32" spans="1:10" ht="14.25">
      <c r="A32">
        <v>15</v>
      </c>
      <c r="B32">
        <f t="shared" si="14"/>
        <v>55</v>
      </c>
      <c r="C32" s="1">
        <f t="shared" si="15"/>
        <v>43.30127018922193</v>
      </c>
      <c r="D32" s="1">
        <f t="shared" si="16"/>
        <v>0.6669463445036642</v>
      </c>
      <c r="E32" s="1">
        <f t="shared" si="10"/>
        <v>76.42642140347638</v>
      </c>
      <c r="F32" s="1">
        <f t="shared" si="11"/>
        <v>3266.3803325385766</v>
      </c>
      <c r="G32" s="1">
        <f t="shared" si="9"/>
        <v>2381.5698604072063</v>
      </c>
      <c r="H32" s="2">
        <f t="shared" si="12"/>
        <v>884.8104721313703</v>
      </c>
      <c r="I32" s="2">
        <f t="shared" si="13"/>
        <v>161.92031640004075</v>
      </c>
      <c r="J32" s="2">
        <f t="shared" si="8"/>
        <v>173</v>
      </c>
    </row>
    <row r="33" spans="1:10" ht="14.25">
      <c r="A33">
        <v>10</v>
      </c>
      <c r="B33">
        <f t="shared" si="14"/>
        <v>60</v>
      </c>
      <c r="C33" s="1">
        <f>SQRT(($A$3^2)-(B33^2))</f>
        <v>36.05551275463989</v>
      </c>
      <c r="D33" s="1">
        <f t="shared" si="16"/>
        <v>0.5410995259571458</v>
      </c>
      <c r="E33" s="1">
        <f t="shared" si="10"/>
        <v>62.005438267747984</v>
      </c>
      <c r="F33" s="1">
        <f t="shared" si="11"/>
        <v>2650.04353663214</v>
      </c>
      <c r="G33" s="1">
        <f>B33*C33</f>
        <v>2163.3307652783933</v>
      </c>
      <c r="H33" s="2">
        <f t="shared" si="12"/>
        <v>486.7127713537466</v>
      </c>
      <c r="I33" s="2">
        <f t="shared" si="13"/>
        <v>89.06843715773562</v>
      </c>
      <c r="J33" s="2">
        <f t="shared" si="8"/>
        <v>95</v>
      </c>
    </row>
    <row r="34" spans="1:10" ht="14.25">
      <c r="A34">
        <v>5</v>
      </c>
      <c r="B34">
        <f>$A$3-A34</f>
        <v>65</v>
      </c>
      <c r="C34" s="1">
        <f>SQRT(($A$3^2)-(B34^2))</f>
        <v>25.98076211353316</v>
      </c>
      <c r="D34" s="1">
        <f>ATAN(C34/B34)</f>
        <v>0.3802512066929335</v>
      </c>
      <c r="E34" s="1">
        <f>DEGREES(D34)*2</f>
        <v>43.573578596523625</v>
      </c>
      <c r="F34" s="1">
        <f>$B$3/360*E34</f>
        <v>1862.2863341280902</v>
      </c>
      <c r="G34" s="1">
        <f>B34*C34</f>
        <v>1688.7495373796555</v>
      </c>
      <c r="H34" s="2">
        <f t="shared" si="12"/>
        <v>173.53679674843465</v>
      </c>
      <c r="I34" s="2">
        <f>H34*$C$3/1000</f>
        <v>31.75723380496354</v>
      </c>
      <c r="J34" s="2">
        <f t="shared" si="8"/>
        <v>34</v>
      </c>
    </row>
    <row r="35" spans="1:10" ht="14.25">
      <c r="A35">
        <v>1E-09</v>
      </c>
      <c r="B35">
        <f t="shared" si="14"/>
        <v>69.999999999</v>
      </c>
      <c r="C35" s="1">
        <f>SQRT(($A$3^2)-(B35^2))</f>
        <v>0.00037416619092765503</v>
      </c>
      <c r="D35" s="1">
        <f>ATAN(C35/B35)</f>
        <v>5.345231298991954E-06</v>
      </c>
      <c r="E35" s="1">
        <f>DEGREES(D35)</f>
        <v>0.00030625919395346963</v>
      </c>
      <c r="F35" s="1">
        <f t="shared" si="11"/>
        <v>0.01308917766157801</v>
      </c>
      <c r="G35" s="1">
        <f>B35*C35</f>
        <v>0.026191633364561685</v>
      </c>
      <c r="H35" s="1"/>
      <c r="I35" s="1"/>
      <c r="J35" s="1"/>
    </row>
    <row r="36" spans="7:10" ht="14.25">
      <c r="G36" s="2"/>
      <c r="H36" s="2"/>
      <c r="I36" s="2"/>
      <c r="J36" s="2"/>
    </row>
    <row r="37" spans="7:10" ht="14.25">
      <c r="G37" s="5"/>
      <c r="H37" s="5"/>
      <c r="I37" s="5"/>
      <c r="J37" s="5"/>
    </row>
  </sheetData>
  <sheetProtection/>
  <printOptions gridLines="1"/>
  <pageMargins left="0.7" right="0.7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reggiani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Reggiani</dc:creator>
  <cp:keywords/>
  <dc:description/>
  <cp:lastModifiedBy>Giorgio</cp:lastModifiedBy>
  <cp:lastPrinted>2010-05-28T14:51:04Z</cp:lastPrinted>
  <dcterms:created xsi:type="dcterms:W3CDTF">2010-05-21T14:07:57Z</dcterms:created>
  <dcterms:modified xsi:type="dcterms:W3CDTF">2010-05-30T16:14:48Z</dcterms:modified>
  <cp:category/>
  <cp:version/>
  <cp:contentType/>
  <cp:contentStatus/>
</cp:coreProperties>
</file>